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s documentos\3. UNDERCONTROLLING\Files\"/>
    </mc:Choice>
  </mc:AlternateContent>
  <bookViews>
    <workbookView xWindow="0" yWindow="0" windowWidth="12192" windowHeight="5448"/>
  </bookViews>
  <sheets>
    <sheet name="Bridge (only 3 ref)" sheetId="2" r:id="rId1"/>
    <sheet name="Bridge (with prod family)" sheetId="1" r:id="rId2"/>
  </sheets>
  <definedNames>
    <definedName name="_xlchart.v1.0" hidden="1">'Bridge (only 3 ref)'!$C$10:$G$10</definedName>
    <definedName name="_xlchart.v1.1" hidden="1">'Bridge (only 3 ref)'!$C$9:$G$9</definedName>
    <definedName name="_xlchart.v1.10" hidden="1">'Bridge (with prod family)'!$B$13:$F$13</definedName>
    <definedName name="_xlchart.v1.11" hidden="1">'Bridge (with prod family)'!$B$14:$F$14</definedName>
    <definedName name="_xlchart.v1.12" hidden="1">'Bridge (with prod family)'!$B$15:$F$15</definedName>
    <definedName name="_xlchart.v1.13" hidden="1">'Bridge (with prod family)'!$B$16:$F$16</definedName>
    <definedName name="_xlchart.v1.14" hidden="1">'Bridge (with prod family)'!$B$17:$F$17</definedName>
    <definedName name="_xlchart.v1.2" hidden="1">'Bridge (with prod family)'!$B$13:$F$13</definedName>
    <definedName name="_xlchart.v1.3" hidden="1">'Bridge (with prod family)'!$B$16:$F$16</definedName>
    <definedName name="_xlchart.v1.4" hidden="1">'Bridge (with prod family)'!$B$13:$F$13</definedName>
    <definedName name="_xlchart.v1.5" hidden="1">'Bridge (with prod family)'!$B$15:$F$15</definedName>
    <definedName name="_xlchart.v1.6" hidden="1">'Bridge (with prod family)'!$A$14</definedName>
    <definedName name="_xlchart.v1.7" hidden="1">'Bridge (with prod family)'!$A$15</definedName>
    <definedName name="_xlchart.v1.8" hidden="1">'Bridge (with prod family)'!$A$16</definedName>
    <definedName name="_xlchart.v1.9" hidden="1">'Bridge (with prod family)'!$A$17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1" l="1"/>
  <c r="T4" i="1"/>
  <c r="T4" i="2"/>
  <c r="T5" i="2"/>
  <c r="F15" i="1" l="1"/>
  <c r="C15" i="1"/>
  <c r="D15" i="1"/>
  <c r="E15" i="1"/>
  <c r="F16" i="1"/>
  <c r="C16" i="1"/>
  <c r="D16" i="1"/>
  <c r="E16" i="1"/>
  <c r="F17" i="1"/>
  <c r="C17" i="1"/>
  <c r="D17" i="1"/>
  <c r="E14" i="1"/>
  <c r="D14" i="1"/>
  <c r="C14" i="1"/>
  <c r="F14" i="1"/>
  <c r="B15" i="1"/>
  <c r="B16" i="1"/>
  <c r="B17" i="1"/>
  <c r="B14" i="1"/>
  <c r="C10" i="2" l="1"/>
  <c r="D7" i="2" l="1"/>
  <c r="T6" i="1"/>
  <c r="T7" i="1"/>
  <c r="T8" i="1"/>
  <c r="T9" i="1"/>
  <c r="T10" i="1"/>
  <c r="J6" i="1"/>
  <c r="J7" i="1"/>
  <c r="J8" i="1"/>
  <c r="J9" i="1"/>
  <c r="J10" i="1"/>
  <c r="F6" i="1"/>
  <c r="F7" i="1"/>
  <c r="F8" i="1"/>
  <c r="F9" i="1"/>
  <c r="F10" i="1"/>
  <c r="G7" i="2" l="1"/>
  <c r="H5" i="2" s="1"/>
  <c r="C7" i="2"/>
  <c r="D6" i="2" s="1"/>
  <c r="T6" i="2"/>
  <c r="J6" i="2"/>
  <c r="F6" i="2"/>
  <c r="J5" i="2"/>
  <c r="F5" i="2"/>
  <c r="J4" i="2"/>
  <c r="F4" i="2"/>
  <c r="H4" i="2" l="1"/>
  <c r="J7" i="2"/>
  <c r="G10" i="2" s="1"/>
  <c r="D4" i="2"/>
  <c r="M4" i="2" s="1"/>
  <c r="D5" i="2"/>
  <c r="M5" i="2" s="1"/>
  <c r="K6" i="2"/>
  <c r="F7" i="2"/>
  <c r="M6" i="2"/>
  <c r="N6" i="2" s="1"/>
  <c r="O6" i="2" s="1"/>
  <c r="K5" i="2"/>
  <c r="T7" i="2"/>
  <c r="F10" i="2" s="1"/>
  <c r="K4" i="2"/>
  <c r="H6" i="2"/>
  <c r="T5" i="1"/>
  <c r="K6" i="1"/>
  <c r="K7" i="1"/>
  <c r="K8" i="1"/>
  <c r="K9" i="1"/>
  <c r="K10" i="1"/>
  <c r="H7" i="2" l="1"/>
  <c r="T11" i="1"/>
  <c r="E17" i="1" s="1"/>
  <c r="Q6" i="2"/>
  <c r="R6" i="2" s="1"/>
  <c r="K7" i="2"/>
  <c r="N5" i="2"/>
  <c r="O5" i="2" s="1"/>
  <c r="Q5" i="2"/>
  <c r="R5" i="2" s="1"/>
  <c r="Q4" i="2"/>
  <c r="M7" i="2"/>
  <c r="N4" i="2"/>
  <c r="N7" i="2" s="1"/>
  <c r="G11" i="1"/>
  <c r="J5" i="1"/>
  <c r="J4" i="1"/>
  <c r="J3" i="1"/>
  <c r="F4" i="1"/>
  <c r="F5" i="1"/>
  <c r="F3" i="1"/>
  <c r="C11" i="1"/>
  <c r="O4" i="2" l="1"/>
  <c r="O7" i="2" s="1"/>
  <c r="D10" i="2" s="1"/>
  <c r="R4" i="2"/>
  <c r="R7" i="2" s="1"/>
  <c r="E10" i="2" s="1"/>
  <c r="Q7" i="2"/>
  <c r="J11" i="1"/>
  <c r="F11" i="1"/>
  <c r="K4" i="1"/>
  <c r="K5" i="1"/>
  <c r="K3" i="1"/>
  <c r="H10" i="1"/>
  <c r="H7" i="1"/>
  <c r="H4" i="1"/>
  <c r="H9" i="1"/>
  <c r="H3" i="1"/>
  <c r="H8" i="1"/>
  <c r="H5" i="1"/>
  <c r="H6" i="1"/>
  <c r="D7" i="1"/>
  <c r="M7" i="1" s="1"/>
  <c r="D10" i="1"/>
  <c r="M10" i="1" s="1"/>
  <c r="D3" i="1"/>
  <c r="D8" i="1"/>
  <c r="M8" i="1" s="1"/>
  <c r="D6" i="1"/>
  <c r="M6" i="1" s="1"/>
  <c r="D9" i="1"/>
  <c r="M9" i="1" s="1"/>
  <c r="D5" i="1"/>
  <c r="M5" i="1" s="1"/>
  <c r="Q5" i="1" s="1"/>
  <c r="D4" i="1"/>
  <c r="M4" i="1" s="1"/>
  <c r="Q4" i="1" s="1"/>
  <c r="M3" i="1" l="1"/>
  <c r="Q3" i="1" s="1"/>
  <c r="R3" i="1" s="1"/>
  <c r="D11" i="1"/>
  <c r="H11" i="1"/>
  <c r="N8" i="1"/>
  <c r="O8" i="1" s="1"/>
  <c r="Q8" i="1"/>
  <c r="R8" i="1" s="1"/>
  <c r="Q6" i="1"/>
  <c r="R6" i="1" s="1"/>
  <c r="N6" i="1"/>
  <c r="O6" i="1" s="1"/>
  <c r="Q9" i="1"/>
  <c r="R9" i="1" s="1"/>
  <c r="N9" i="1"/>
  <c r="O9" i="1" s="1"/>
  <c r="N10" i="1"/>
  <c r="O10" i="1" s="1"/>
  <c r="Q10" i="1"/>
  <c r="R10" i="1" s="1"/>
  <c r="Q7" i="1"/>
  <c r="R7" i="1" s="1"/>
  <c r="N7" i="1"/>
  <c r="O7" i="1" s="1"/>
  <c r="K11" i="1"/>
  <c r="N4" i="1"/>
  <c r="O4" i="1" s="1"/>
  <c r="R4" i="1"/>
  <c r="N5" i="1"/>
  <c r="O5" i="1" s="1"/>
  <c r="R5" i="1"/>
  <c r="M11" i="1" l="1"/>
  <c r="N3" i="1"/>
  <c r="O3" i="1" s="1"/>
  <c r="O11" i="1" s="1"/>
  <c r="R11" i="1"/>
  <c r="Q11" i="1"/>
  <c r="N11" i="1" l="1"/>
</calcChain>
</file>

<file path=xl/comments1.xml><?xml version="1.0" encoding="utf-8"?>
<comments xmlns="http://schemas.openxmlformats.org/spreadsheetml/2006/main">
  <authors>
    <author>José Raúl García Arjona</author>
  </authors>
  <commentList>
    <comment ref="N3" authorId="0" shapeId="0">
      <text>
        <r>
          <rPr>
            <b/>
            <sz val="9"/>
            <color indexed="81"/>
            <rFont val="Tahoma"/>
            <family val="2"/>
            <charset val="238"/>
          </rPr>
          <t>José Raúl García Arjona:</t>
        </r>
        <r>
          <rPr>
            <sz val="9"/>
            <color indexed="81"/>
            <rFont val="Tahoma"/>
            <family val="2"/>
            <charset val="238"/>
          </rPr>
          <t xml:space="preserve">
Actual units at budget mix * budget price</t>
        </r>
      </text>
    </comment>
  </commentList>
</comments>
</file>

<file path=xl/comments2.xml><?xml version="1.0" encoding="utf-8"?>
<comments xmlns="http://schemas.openxmlformats.org/spreadsheetml/2006/main">
  <authors>
    <author>José Raúl García Arjona</author>
  </authors>
  <commentList>
    <comment ref="N2" authorId="0" shapeId="0">
      <text>
        <r>
          <rPr>
            <b/>
            <sz val="9"/>
            <color indexed="81"/>
            <rFont val="Tahoma"/>
            <family val="2"/>
            <charset val="238"/>
          </rPr>
          <t>José Raúl García Arjona:</t>
        </r>
        <r>
          <rPr>
            <sz val="9"/>
            <color indexed="81"/>
            <rFont val="Tahoma"/>
            <family val="2"/>
            <charset val="238"/>
          </rPr>
          <t xml:space="preserve">
Actual units at budget mix * budget price</t>
        </r>
      </text>
    </comment>
  </commentList>
</comments>
</file>

<file path=xl/sharedStrings.xml><?xml version="1.0" encoding="utf-8"?>
<sst xmlns="http://schemas.openxmlformats.org/spreadsheetml/2006/main" count="78" uniqueCount="38">
  <si>
    <t>Product</t>
  </si>
  <si>
    <t>Units</t>
  </si>
  <si>
    <t>Price</t>
  </si>
  <si>
    <t>Turnover</t>
  </si>
  <si>
    <t>Budget</t>
  </si>
  <si>
    <t>Actual</t>
  </si>
  <si>
    <t>Price effect</t>
  </si>
  <si>
    <t>Mix effect</t>
  </si>
  <si>
    <t>Deviation</t>
  </si>
  <si>
    <t>Volume</t>
  </si>
  <si>
    <t>Mix</t>
  </si>
  <si>
    <t>T RED</t>
  </si>
  <si>
    <t>T GREEN</t>
  </si>
  <si>
    <t>T BLACK</t>
  </si>
  <si>
    <t>T-shirts</t>
  </si>
  <si>
    <t>Flip-flops</t>
  </si>
  <si>
    <t>WATY</t>
  </si>
  <si>
    <t>HOTY</t>
  </si>
  <si>
    <t>DANY</t>
  </si>
  <si>
    <t>Sunglasses</t>
  </si>
  <si>
    <t>FASST</t>
  </si>
  <si>
    <t>HIDDN</t>
  </si>
  <si>
    <t>Total</t>
  </si>
  <si>
    <t>% total</t>
  </si>
  <si>
    <t>Prod. family</t>
  </si>
  <si>
    <t>Actual units at budget mix</t>
  </si>
  <si>
    <t>Actual Turnover at budget mix</t>
  </si>
  <si>
    <t>Volume Effect</t>
  </si>
  <si>
    <t>Mix effect on quantity</t>
  </si>
  <si>
    <t>Dev</t>
  </si>
  <si>
    <t>Budget turnover</t>
  </si>
  <si>
    <t>Actual turnover</t>
  </si>
  <si>
    <t>volume effect</t>
  </si>
  <si>
    <t>mix effect</t>
  </si>
  <si>
    <t>price effect</t>
  </si>
  <si>
    <t>Budget TO</t>
  </si>
  <si>
    <t>Actual TO</t>
  </si>
  <si>
    <t>Prod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</si>
</sst>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D5AB"/>
        <bgColor indexed="64"/>
      </patternFill>
    </fill>
  </fills>
  <borders count="8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Alignment="1"/>
    <xf numFmtId="3" fontId="4" fillId="0" borderId="0" xfId="0" applyNumberFormat="1" applyFont="1"/>
    <xf numFmtId="0" fontId="4" fillId="8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/>
    <xf numFmtId="3" fontId="4" fillId="0" borderId="2" xfId="0" applyNumberFormat="1" applyFont="1" applyBorder="1"/>
    <xf numFmtId="9" fontId="4" fillId="0" borderId="2" xfId="1" applyFont="1" applyBorder="1"/>
    <xf numFmtId="3" fontId="4" fillId="0" borderId="3" xfId="0" applyNumberFormat="1" applyFont="1" applyBorder="1"/>
    <xf numFmtId="0" fontId="4" fillId="0" borderId="3" xfId="0" applyFont="1" applyBorder="1"/>
    <xf numFmtId="9" fontId="4" fillId="0" borderId="3" xfId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0" borderId="0" xfId="0" applyNumberFormat="1" applyFont="1"/>
    <xf numFmtId="0" fontId="4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3" fontId="6" fillId="6" borderId="2" xfId="0" applyNumberFormat="1" applyFont="1" applyFill="1" applyBorder="1"/>
    <xf numFmtId="3" fontId="6" fillId="6" borderId="3" xfId="0" applyNumberFormat="1" applyFont="1" applyFill="1" applyBorder="1"/>
    <xf numFmtId="0" fontId="5" fillId="7" borderId="1" xfId="0" applyFont="1" applyFill="1" applyBorder="1" applyAlignment="1">
      <alignment horizontal="center"/>
    </xf>
    <xf numFmtId="0" fontId="4" fillId="0" borderId="4" xfId="0" applyFont="1" applyBorder="1"/>
    <xf numFmtId="3" fontId="4" fillId="0" borderId="4" xfId="0" applyNumberFormat="1" applyFont="1" applyBorder="1"/>
    <xf numFmtId="9" fontId="4" fillId="0" borderId="4" xfId="1" applyFont="1" applyBorder="1"/>
    <xf numFmtId="3" fontId="6" fillId="6" borderId="4" xfId="0" applyNumberFormat="1" applyFont="1" applyFill="1" applyBorder="1"/>
    <xf numFmtId="0" fontId="4" fillId="0" borderId="5" xfId="0" applyFont="1" applyBorder="1"/>
    <xf numFmtId="3" fontId="4" fillId="0" borderId="5" xfId="0" applyNumberFormat="1" applyFont="1" applyBorder="1"/>
    <xf numFmtId="9" fontId="4" fillId="0" borderId="5" xfId="1" applyFont="1" applyBorder="1"/>
    <xf numFmtId="3" fontId="7" fillId="0" borderId="5" xfId="0" applyNumberFormat="1" applyFont="1" applyBorder="1"/>
    <xf numFmtId="3" fontId="6" fillId="6" borderId="0" xfId="0" applyNumberFormat="1" applyFont="1" applyFill="1"/>
    <xf numFmtId="9" fontId="4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6" fillId="9" borderId="1" xfId="0" applyFont="1" applyFill="1" applyBorder="1" applyAlignment="1">
      <alignment horizontal="center" vertical="center" wrapText="1"/>
    </xf>
    <xf numFmtId="3" fontId="6" fillId="10" borderId="2" xfId="0" applyNumberFormat="1" applyFont="1" applyFill="1" applyBorder="1"/>
    <xf numFmtId="3" fontId="6" fillId="10" borderId="3" xfId="0" applyNumberFormat="1" applyFont="1" applyFill="1" applyBorder="1"/>
    <xf numFmtId="3" fontId="6" fillId="10" borderId="4" xfId="0" applyNumberFormat="1" applyFont="1" applyFill="1" applyBorder="1"/>
    <xf numFmtId="0" fontId="6" fillId="10" borderId="0" xfId="0" applyFont="1" applyFill="1"/>
    <xf numFmtId="3" fontId="6" fillId="10" borderId="6" xfId="0" applyNumberFormat="1" applyFont="1" applyFill="1" applyBorder="1"/>
    <xf numFmtId="0" fontId="4" fillId="0" borderId="3" xfId="0" applyFont="1" applyBorder="1" applyAlignment="1"/>
    <xf numFmtId="0" fontId="4" fillId="0" borderId="7" xfId="0" applyFont="1" applyBorder="1"/>
    <xf numFmtId="0" fontId="0" fillId="0" borderId="7" xfId="0" applyBorder="1"/>
    <xf numFmtId="0" fontId="4" fillId="0" borderId="0" xfId="0" applyFont="1" applyBorder="1" applyAlignment="1"/>
    <xf numFmtId="0" fontId="4" fillId="8" borderId="3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D5AB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</cx:f>
      </cx:strDim>
      <cx:numDim type="val">
        <cx:f dir="row">_xlchart.v1.0</cx:f>
      </cx:numDim>
    </cx:data>
  </cx:chartData>
  <cx:chart>
    <cx:plotArea>
      <cx:plotAreaRegion>
        <cx:series layoutId="waterfall" uniqueId="{2E978B38-3E1E-4AF7-9F7C-69868FE6F7E9}">
          <cx:dataLabels pos="outEnd">
            <cx:visibility seriesName="0" categoryName="0" value="1"/>
          </cx:dataLabels>
          <cx:dataId val="0"/>
          <cx:layoutPr>
            <cx:subtotals>
              <cx:idx val="0"/>
              <cx:idx val="4"/>
            </cx:subtotals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  <cx:clrMapOvr bg1="lt1" tx1="dk1" bg2="lt2" tx2="dk2" accent1="accent1" accent2="accent2" accent3="accent3" accent4="accent4" accent5="accent5" accent6="accent6" hlink="hlink" folHlink="folHlink"/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_xlchart.v1.10</cx:f>
      </cx:strDim>
      <cx:numDim type="val">
        <cx:f dir="row">_xlchart.v1.11</cx:f>
      </cx:numDim>
    </cx:data>
    <cx:data id="1">
      <cx:strDim type="cat">
        <cx:f dir="row">_xlchart.v1.10</cx:f>
      </cx:strDim>
      <cx:numDim type="val">
        <cx:f dir="row">_xlchart.v1.12</cx:f>
      </cx:numDim>
    </cx:data>
    <cx:data id="2">
      <cx:strDim type="cat">
        <cx:f dir="row">_xlchart.v1.10</cx:f>
      </cx:strDim>
      <cx:numDim type="val">
        <cx:f dir="row">_xlchart.v1.13</cx:f>
      </cx:numDim>
    </cx:data>
    <cx:data id="3">
      <cx:strDim type="cat">
        <cx:f dir="row">_xlchart.v1.10</cx:f>
      </cx:strDim>
      <cx:numDim type="val">
        <cx:f dir="row">_xlchart.v1.14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 sz="1000"/>
            </a:pPr>
            <a:r>
              <a:rPr lang="es-ES" sz="1000"/>
              <a:t>T-shirts</a:t>
            </a:r>
          </a:p>
        </cx:rich>
      </cx:tx>
    </cx:title>
    <cx:plotArea>
      <cx:plotAreaRegion>
        <cx:series layoutId="waterfall" uniqueId="{A04847BE-82B2-46A6-8716-69873A47CC56}" formatIdx="0">
          <cx:tx>
            <cx:txData>
              <cx:f>_xlchart.v1.6</cx:f>
              <cx:v>T-shirts</cx:v>
            </cx:txData>
          </cx:tx>
          <cx:dataLabels pos="outEnd">
            <cx:visibility seriesName="0" categoryName="0" value="1"/>
          </cx:dataLabels>
          <cx:dataId val="0"/>
          <cx:layoutPr>
            <cx:subtotals>
              <cx:idx val="0"/>
              <cx:idx val="4"/>
            </cx:subtotals>
          </cx:layoutPr>
        </cx:series>
        <cx:series layoutId="waterfall" hidden="1" uniqueId="{408173BE-42C9-496C-B305-1DD108D1DD5C}" formatIdx="1">
          <cx:tx>
            <cx:txData>
              <cx:f>_xlchart.v1.7</cx:f>
              <cx:v>Flip-flops</cx:v>
            </cx:txData>
          </cx:tx>
          <cx:dataLabels pos="outEnd">
            <cx:visibility seriesName="0" categoryName="0" value="1"/>
          </cx:dataLabels>
          <cx:dataId val="1"/>
          <cx:layoutPr>
            <cx:subtotals/>
          </cx:layoutPr>
        </cx:series>
        <cx:series layoutId="waterfall" hidden="1" uniqueId="{2AC395EA-D5B6-4181-9E9D-DECC1D01C257}" formatIdx="2">
          <cx:tx>
            <cx:txData>
              <cx:f>_xlchart.v1.8</cx:f>
              <cx:v>Sunglasses</cx:v>
            </cx:txData>
          </cx:tx>
          <cx:dataLabels pos="outEnd">
            <cx:visibility seriesName="0" categoryName="0" value="1"/>
          </cx:dataLabels>
          <cx:dataId val="2"/>
          <cx:layoutPr>
            <cx:subtotals/>
          </cx:layoutPr>
        </cx:series>
        <cx:series layoutId="waterfall" hidden="1" uniqueId="{84D660FD-B564-4960-B410-A1976AB07DCD}" formatIdx="3">
          <cx:tx>
            <cx:txData>
              <cx:f>_xlchart.v1.9</cx:f>
              <cx:v>Total</cx:v>
            </cx:txData>
          </cx:tx>
          <cx:dataLabels pos="outEnd">
            <cx:visibility seriesName="0" categoryName="0" value="1"/>
          </cx:dataLabels>
          <cx:dataId val="3"/>
          <cx:layoutPr>
            <cx:subtotals/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_xlchart.v1.4</cx:f>
      </cx:strDim>
      <cx:numDim type="val">
        <cx:f dir="row">_xlchart.v1.5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 sz="1000"/>
            </a:pPr>
            <a:r>
              <a:rPr lang="es-ES" sz="1000"/>
              <a:t>Flip-flops</a:t>
            </a:r>
          </a:p>
        </cx:rich>
      </cx:tx>
    </cx:title>
    <cx:plotArea>
      <cx:plotAreaRegion>
        <cx:series layoutId="waterfall" uniqueId="{8645CFE0-D252-4D65-8F6C-CFA0D221FC92}">
          <cx:dataLabels pos="outEnd">
            <cx:visibility seriesName="0" categoryName="0" value="1"/>
          </cx:dataLabels>
          <cx:dataId val="0"/>
          <cx:layoutPr>
            <cx:subtotals>
              <cx:idx val="0"/>
              <cx:idx val="4"/>
            </cx:subtotals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_xlchart.v1.2</cx:f>
      </cx:strDim>
      <cx:numDim type="val">
        <cx:f dir="row">_xlchart.v1.3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 sz="1000"/>
            </a:pPr>
            <a:r>
              <a:rPr lang="es-ES" sz="1000"/>
              <a:t>Sunglasses</a:t>
            </a:r>
          </a:p>
        </cx:rich>
      </cx:tx>
    </cx:title>
    <cx:plotArea>
      <cx:plotAreaRegion>
        <cx:series layoutId="waterfall" uniqueId="{C82484DE-38DD-40BA-8A48-AB72C3A965F4}">
          <cx:dataLabels pos="outEnd">
            <cx:visibility seriesName="0" categoryName="0" value="1"/>
          </cx:dataLabels>
          <cx:dataId val="0"/>
          <cx:layoutPr>
            <cx:subtotals>
              <cx:idx val="0"/>
              <cx:idx val="4"/>
            </cx:subtotals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4.xml"/><Relationship Id="rId2" Type="http://schemas.microsoft.com/office/2014/relationships/chartEx" Target="../charts/chartEx3.xml"/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140970</xdr:rowOff>
    </xdr:from>
    <xdr:to>
      <xdr:col>14</xdr:col>
      <xdr:colOff>15240</xdr:colOff>
      <xdr:row>20</xdr:row>
      <xdr:rowOff>30480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63817</xdr:rowOff>
    </xdr:from>
    <xdr:to>
      <xdr:col>6</xdr:col>
      <xdr:colOff>48000</xdr:colOff>
      <xdr:row>29</xdr:row>
      <xdr:rowOff>29257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</xdr:col>
      <xdr:colOff>38100</xdr:colOff>
      <xdr:row>17</xdr:row>
      <xdr:rowOff>63817</xdr:rowOff>
    </xdr:from>
    <xdr:to>
      <xdr:col>13</xdr:col>
      <xdr:colOff>17520</xdr:colOff>
      <xdr:row>29</xdr:row>
      <xdr:rowOff>29257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2" name="Chart 1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13</xdr:col>
      <xdr:colOff>7620</xdr:colOff>
      <xdr:row>17</xdr:row>
      <xdr:rowOff>63817</xdr:rowOff>
    </xdr:from>
    <xdr:to>
      <xdr:col>20</xdr:col>
      <xdr:colOff>238500</xdr:colOff>
      <xdr:row>29</xdr:row>
      <xdr:rowOff>29257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3" name="Chart 1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7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39933"/>
      </a:accent1>
      <a:accent2>
        <a:srgbClr val="C00000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10"/>
  <sheetViews>
    <sheetView showGridLines="0" tabSelected="1" zoomScaleNormal="100" workbookViewId="0">
      <selection activeCell="R15" sqref="R15"/>
    </sheetView>
  </sheetViews>
  <sheetFormatPr defaultRowHeight="14.4" x14ac:dyDescent="0.3"/>
  <cols>
    <col min="1" max="1" width="1.109375" style="1" customWidth="1"/>
    <col min="2" max="2" width="6.21875" style="1" customWidth="1"/>
    <col min="3" max="5" width="4.33203125" style="1" customWidth="1"/>
    <col min="6" max="6" width="6.77734375" style="1" customWidth="1"/>
    <col min="7" max="9" width="4.33203125" style="1" customWidth="1"/>
    <col min="10" max="10" width="6.77734375" style="1" customWidth="1"/>
    <col min="11" max="11" width="5.44140625" style="1" customWidth="1"/>
    <col min="12" max="12" width="0.77734375" style="1" customWidth="1"/>
    <col min="13" max="13" width="8.44140625" style="1" customWidth="1"/>
    <col min="14" max="14" width="9" style="1" customWidth="1"/>
    <col min="15" max="15" width="6.33203125" style="1" customWidth="1"/>
    <col min="16" max="16" width="0.77734375" style="1" customWidth="1"/>
    <col min="17" max="17" width="7.21875" style="1" customWidth="1"/>
    <col min="18" max="18" width="6.33203125" style="1" customWidth="1"/>
    <col min="19" max="19" width="0.77734375" style="1" customWidth="1"/>
    <col min="20" max="20" width="6.33203125" style="1" customWidth="1"/>
    <col min="21" max="16384" width="8.88671875" style="1"/>
  </cols>
  <sheetData>
    <row r="1" spans="2:20" ht="3.6" customHeight="1" x14ac:dyDescent="0.3"/>
    <row r="2" spans="2:20" s="2" customFormat="1" ht="12" x14ac:dyDescent="0.25">
      <c r="C2" s="47" t="s">
        <v>4</v>
      </c>
      <c r="D2" s="47"/>
      <c r="E2" s="47"/>
      <c r="F2" s="47"/>
      <c r="G2" s="48" t="s">
        <v>5</v>
      </c>
      <c r="H2" s="48"/>
      <c r="I2" s="48"/>
      <c r="J2" s="48"/>
      <c r="K2" s="3"/>
      <c r="L2" s="3"/>
      <c r="M2" s="49" t="s">
        <v>9</v>
      </c>
      <c r="N2" s="49"/>
      <c r="O2" s="49"/>
      <c r="P2" s="3"/>
      <c r="Q2" s="49" t="s">
        <v>10</v>
      </c>
      <c r="R2" s="49"/>
      <c r="S2" s="3"/>
      <c r="T2" s="22" t="s">
        <v>2</v>
      </c>
    </row>
    <row r="3" spans="2:20" s="2" customFormat="1" ht="36.6" customHeight="1" x14ac:dyDescent="0.25">
      <c r="B3" s="5" t="s">
        <v>0</v>
      </c>
      <c r="C3" s="6" t="s">
        <v>1</v>
      </c>
      <c r="D3" s="6" t="s">
        <v>23</v>
      </c>
      <c r="E3" s="6" t="s">
        <v>2</v>
      </c>
      <c r="F3" s="6" t="s">
        <v>3</v>
      </c>
      <c r="G3" s="7" t="s">
        <v>1</v>
      </c>
      <c r="H3" s="7" t="s">
        <v>23</v>
      </c>
      <c r="I3" s="7" t="s">
        <v>2</v>
      </c>
      <c r="J3" s="7" t="s">
        <v>3</v>
      </c>
      <c r="K3" s="35" t="s">
        <v>29</v>
      </c>
      <c r="L3" s="8"/>
      <c r="M3" s="18" t="s">
        <v>25</v>
      </c>
      <c r="N3" s="18" t="s">
        <v>26</v>
      </c>
      <c r="O3" s="19" t="s">
        <v>27</v>
      </c>
      <c r="P3" s="8"/>
      <c r="Q3" s="18" t="s">
        <v>28</v>
      </c>
      <c r="R3" s="19" t="s">
        <v>7</v>
      </c>
      <c r="S3" s="8"/>
      <c r="T3" s="19" t="s">
        <v>6</v>
      </c>
    </row>
    <row r="4" spans="2:20" s="2" customFormat="1" ht="15" customHeight="1" x14ac:dyDescent="0.25">
      <c r="B4" s="9" t="s">
        <v>11</v>
      </c>
      <c r="C4" s="10">
        <v>30</v>
      </c>
      <c r="D4" s="11">
        <f>C4/C$7</f>
        <v>0.2</v>
      </c>
      <c r="E4" s="10">
        <v>200</v>
      </c>
      <c r="F4" s="15">
        <f>C4*E4</f>
        <v>6000</v>
      </c>
      <c r="G4" s="10">
        <v>40</v>
      </c>
      <c r="H4" s="11">
        <f>G4/G$7</f>
        <v>0.32</v>
      </c>
      <c r="I4" s="10">
        <v>200</v>
      </c>
      <c r="J4" s="10">
        <f>G4*I4</f>
        <v>8000</v>
      </c>
      <c r="K4" s="36">
        <f>J4-F4</f>
        <v>2000</v>
      </c>
      <c r="L4" s="4"/>
      <c r="M4" s="10">
        <f>$G$7*D4</f>
        <v>25</v>
      </c>
      <c r="N4" s="10">
        <f>M4*E4</f>
        <v>5000</v>
      </c>
      <c r="O4" s="20">
        <f>N4-F4</f>
        <v>-1000</v>
      </c>
      <c r="P4" s="4"/>
      <c r="Q4" s="10">
        <f>G4-M4</f>
        <v>15</v>
      </c>
      <c r="R4" s="20">
        <f>Q4*E4</f>
        <v>3000</v>
      </c>
      <c r="S4" s="4"/>
      <c r="T4" s="20">
        <f t="shared" ref="T4:T5" si="0">(I4-E4)*G4</f>
        <v>0</v>
      </c>
    </row>
    <row r="5" spans="2:20" s="2" customFormat="1" ht="15" customHeight="1" x14ac:dyDescent="0.25">
      <c r="B5" s="13" t="s">
        <v>12</v>
      </c>
      <c r="C5" s="12">
        <v>45</v>
      </c>
      <c r="D5" s="14">
        <f>C5/C$7</f>
        <v>0.3</v>
      </c>
      <c r="E5" s="12">
        <v>100</v>
      </c>
      <c r="F5" s="16">
        <f t="shared" ref="F5:F6" si="1">C5*E5</f>
        <v>4500</v>
      </c>
      <c r="G5" s="12">
        <v>10</v>
      </c>
      <c r="H5" s="14">
        <f>G5/G$7</f>
        <v>0.08</v>
      </c>
      <c r="I5" s="12">
        <v>100</v>
      </c>
      <c r="J5" s="12">
        <f t="shared" ref="J5:J6" si="2">G5*I5</f>
        <v>1000</v>
      </c>
      <c r="K5" s="37">
        <f t="shared" ref="K5:K6" si="3">J5-F5</f>
        <v>-3500</v>
      </c>
      <c r="L5" s="4"/>
      <c r="M5" s="12">
        <f>$G$7*D5</f>
        <v>37.5</v>
      </c>
      <c r="N5" s="12">
        <f>M5*E5</f>
        <v>3750</v>
      </c>
      <c r="O5" s="21">
        <f t="shared" ref="O5:O6" si="4">N5-F5</f>
        <v>-750</v>
      </c>
      <c r="P5" s="4"/>
      <c r="Q5" s="12">
        <f t="shared" ref="Q5:Q6" si="5">G5-M5</f>
        <v>-27.5</v>
      </c>
      <c r="R5" s="21">
        <f t="shared" ref="R5:R6" si="6">Q5*E5</f>
        <v>-2750</v>
      </c>
      <c r="S5" s="4"/>
      <c r="T5" s="21">
        <f t="shared" si="0"/>
        <v>0</v>
      </c>
    </row>
    <row r="6" spans="2:20" s="2" customFormat="1" ht="15" customHeight="1" thickBot="1" x14ac:dyDescent="0.3">
      <c r="B6" s="27" t="s">
        <v>13</v>
      </c>
      <c r="C6" s="28">
        <v>75</v>
      </c>
      <c r="D6" s="29">
        <f>C6/C$7</f>
        <v>0.5</v>
      </c>
      <c r="E6" s="28">
        <v>80</v>
      </c>
      <c r="F6" s="30">
        <f t="shared" si="1"/>
        <v>6000</v>
      </c>
      <c r="G6" s="28">
        <v>75</v>
      </c>
      <c r="H6" s="29">
        <f>G6/G$7</f>
        <v>0.6</v>
      </c>
      <c r="I6" s="28">
        <v>90</v>
      </c>
      <c r="J6" s="28">
        <f t="shared" si="2"/>
        <v>6750</v>
      </c>
      <c r="K6" s="38">
        <f t="shared" si="3"/>
        <v>750</v>
      </c>
      <c r="L6" s="4"/>
      <c r="M6" s="24">
        <f>$G$7*D6</f>
        <v>62.5</v>
      </c>
      <c r="N6" s="24">
        <f>M6*E6</f>
        <v>5000</v>
      </c>
      <c r="O6" s="26">
        <f t="shared" si="4"/>
        <v>-1000</v>
      </c>
      <c r="P6" s="4"/>
      <c r="Q6" s="24">
        <f t="shared" si="5"/>
        <v>12.5</v>
      </c>
      <c r="R6" s="26">
        <f t="shared" si="6"/>
        <v>1000</v>
      </c>
      <c r="S6" s="4"/>
      <c r="T6" s="26">
        <f>(I6-E6)*G6</f>
        <v>750</v>
      </c>
    </row>
    <row r="7" spans="2:20" s="2" customFormat="1" ht="15" customHeight="1" thickTop="1" x14ac:dyDescent="0.25">
      <c r="C7" s="2">
        <f>SUM(C4:C6)</f>
        <v>150</v>
      </c>
      <c r="D7" s="32">
        <f>SUM(D4:D6)</f>
        <v>1</v>
      </c>
      <c r="F7" s="17">
        <f>SUM(F4:F6)</f>
        <v>16500</v>
      </c>
      <c r="G7" s="2">
        <f>SUM(G4:G6)</f>
        <v>125</v>
      </c>
      <c r="H7" s="32">
        <f>SUM(H4:H6)</f>
        <v>1</v>
      </c>
      <c r="J7" s="4">
        <f>SUM(J4:J6)</f>
        <v>15750</v>
      </c>
      <c r="K7" s="39">
        <f>SUM(K4:K6)</f>
        <v>-750</v>
      </c>
      <c r="M7" s="2">
        <f>SUM(M4:M6)</f>
        <v>125</v>
      </c>
      <c r="N7" s="4">
        <f>SUM(N4:N6)</f>
        <v>13750</v>
      </c>
      <c r="O7" s="31">
        <f>SUM(O4:O6)</f>
        <v>-2750</v>
      </c>
      <c r="P7" s="4"/>
      <c r="Q7" s="4">
        <f>SUM(Q4:Q6)</f>
        <v>0</v>
      </c>
      <c r="R7" s="31">
        <f>SUM(R4:R6)</f>
        <v>1250</v>
      </c>
      <c r="S7" s="4"/>
      <c r="T7" s="31">
        <f>SUM(T4:T6)</f>
        <v>750</v>
      </c>
    </row>
    <row r="9" spans="2:20" x14ac:dyDescent="0.3">
      <c r="C9" s="33" t="s">
        <v>30</v>
      </c>
      <c r="D9" s="33" t="s">
        <v>32</v>
      </c>
      <c r="E9" s="33" t="s">
        <v>33</v>
      </c>
      <c r="F9" s="33" t="s">
        <v>34</v>
      </c>
      <c r="G9" s="33" t="s">
        <v>31</v>
      </c>
      <c r="H9" s="33"/>
    </row>
    <row r="10" spans="2:20" x14ac:dyDescent="0.3">
      <c r="C10" s="34">
        <f>F7</f>
        <v>16500</v>
      </c>
      <c r="D10" s="34">
        <f>O7</f>
        <v>-2750</v>
      </c>
      <c r="E10" s="34">
        <f>R7</f>
        <v>1250</v>
      </c>
      <c r="F10" s="34">
        <f>T7</f>
        <v>750</v>
      </c>
      <c r="G10" s="34">
        <f>J7</f>
        <v>15750</v>
      </c>
      <c r="H10" s="33"/>
    </row>
  </sheetData>
  <mergeCells count="4">
    <mergeCell ref="C2:F2"/>
    <mergeCell ref="G2:J2"/>
    <mergeCell ref="M2:O2"/>
    <mergeCell ref="Q2:R2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8"/>
  <sheetViews>
    <sheetView showGridLines="0" zoomScaleNormal="100" workbookViewId="0">
      <selection activeCell="T8" sqref="T8"/>
    </sheetView>
  </sheetViews>
  <sheetFormatPr defaultRowHeight="14.4" x14ac:dyDescent="0.3"/>
  <cols>
    <col min="1" max="1" width="7.6640625" customWidth="1"/>
    <col min="2" max="2" width="9" customWidth="1"/>
    <col min="3" max="3" width="6.6640625" customWidth="1"/>
    <col min="4" max="4" width="6.6640625" style="1" customWidth="1"/>
    <col min="5" max="5" width="6.6640625" customWidth="1"/>
    <col min="6" max="6" width="7.77734375" customWidth="1"/>
    <col min="7" max="7" width="6.6640625" customWidth="1"/>
    <col min="8" max="8" width="6.6640625" style="1" customWidth="1"/>
    <col min="9" max="9" width="6.6640625" customWidth="1"/>
    <col min="10" max="11" width="7.77734375" customWidth="1"/>
    <col min="12" max="12" width="1.109375" style="1" customWidth="1"/>
    <col min="13" max="13" width="8.77734375" style="1" customWidth="1"/>
    <col min="14" max="14" width="8.77734375" customWidth="1"/>
    <col min="15" max="15" width="7.33203125" style="1" customWidth="1"/>
    <col min="16" max="16" width="1.109375" style="1" customWidth="1"/>
    <col min="17" max="17" width="8.77734375" style="1" customWidth="1"/>
    <col min="18" max="18" width="7.33203125" style="1" customWidth="1"/>
    <col min="19" max="19" width="1.109375" style="1" customWidth="1"/>
    <col min="20" max="20" width="7.33203125" style="1" customWidth="1"/>
  </cols>
  <sheetData>
    <row r="1" spans="1:20" s="2" customFormat="1" ht="12" x14ac:dyDescent="0.25">
      <c r="C1" s="47" t="s">
        <v>4</v>
      </c>
      <c r="D1" s="47"/>
      <c r="E1" s="47"/>
      <c r="F1" s="47"/>
      <c r="G1" s="48" t="s">
        <v>5</v>
      </c>
      <c r="H1" s="48"/>
      <c r="I1" s="48"/>
      <c r="J1" s="48"/>
      <c r="K1" s="3"/>
      <c r="L1" s="3"/>
      <c r="M1" s="49" t="s">
        <v>9</v>
      </c>
      <c r="N1" s="49"/>
      <c r="O1" s="49"/>
      <c r="P1" s="3"/>
      <c r="Q1" s="49" t="s">
        <v>10</v>
      </c>
      <c r="R1" s="49"/>
      <c r="S1" s="3"/>
      <c r="T1" s="22" t="s">
        <v>2</v>
      </c>
    </row>
    <row r="2" spans="1:20" s="2" customFormat="1" ht="36.6" customHeight="1" x14ac:dyDescent="0.25">
      <c r="A2" s="5" t="s">
        <v>0</v>
      </c>
      <c r="B2" s="5" t="s">
        <v>24</v>
      </c>
      <c r="C2" s="6" t="s">
        <v>1</v>
      </c>
      <c r="D2" s="6" t="s">
        <v>23</v>
      </c>
      <c r="E2" s="6" t="s">
        <v>2</v>
      </c>
      <c r="F2" s="6" t="s">
        <v>3</v>
      </c>
      <c r="G2" s="7" t="s">
        <v>1</v>
      </c>
      <c r="H2" s="7" t="s">
        <v>23</v>
      </c>
      <c r="I2" s="7" t="s">
        <v>2</v>
      </c>
      <c r="J2" s="7" t="s">
        <v>3</v>
      </c>
      <c r="K2" s="35" t="s">
        <v>8</v>
      </c>
      <c r="L2" s="8"/>
      <c r="M2" s="18" t="s">
        <v>25</v>
      </c>
      <c r="N2" s="18" t="s">
        <v>26</v>
      </c>
      <c r="O2" s="19" t="s">
        <v>27</v>
      </c>
      <c r="P2" s="8"/>
      <c r="Q2" s="18" t="s">
        <v>28</v>
      </c>
      <c r="R2" s="19" t="s">
        <v>7</v>
      </c>
      <c r="S2" s="8"/>
      <c r="T2" s="19" t="s">
        <v>6</v>
      </c>
    </row>
    <row r="3" spans="1:20" s="2" customFormat="1" ht="15" customHeight="1" x14ac:dyDescent="0.25">
      <c r="A3" s="9" t="s">
        <v>11</v>
      </c>
      <c r="B3" s="9" t="s">
        <v>14</v>
      </c>
      <c r="C3" s="10">
        <v>30</v>
      </c>
      <c r="D3" s="11">
        <f t="shared" ref="D3:D10" si="0">C3/C$11</f>
        <v>0.11320754716981132</v>
      </c>
      <c r="E3" s="10">
        <v>200</v>
      </c>
      <c r="F3" s="15">
        <f>C3*E3</f>
        <v>6000</v>
      </c>
      <c r="G3" s="10">
        <v>40</v>
      </c>
      <c r="H3" s="11">
        <f t="shared" ref="H3:H10" si="1">G3/G$11</f>
        <v>0.15384615384615385</v>
      </c>
      <c r="I3" s="10">
        <v>200</v>
      </c>
      <c r="J3" s="10">
        <f>G3*I3</f>
        <v>8000</v>
      </c>
      <c r="K3" s="37">
        <f>J3-F3</f>
        <v>2000</v>
      </c>
      <c r="L3" s="4"/>
      <c r="M3" s="10">
        <f>$G$11*D3</f>
        <v>29.433962264150946</v>
      </c>
      <c r="N3" s="10">
        <f>M3*E3</f>
        <v>5886.7924528301892</v>
      </c>
      <c r="O3" s="20">
        <f>N3-F3</f>
        <v>-113.20754716981082</v>
      </c>
      <c r="P3" s="4"/>
      <c r="Q3" s="10">
        <f>G3-M3</f>
        <v>10.566037735849054</v>
      </c>
      <c r="R3" s="20">
        <f>Q3*E3</f>
        <v>2113.2075471698108</v>
      </c>
      <c r="S3" s="4"/>
      <c r="T3" s="20">
        <f t="shared" ref="T3:T4" si="2">(I3-E3)*G3</f>
        <v>0</v>
      </c>
    </row>
    <row r="4" spans="1:20" s="2" customFormat="1" ht="15" customHeight="1" x14ac:dyDescent="0.25">
      <c r="A4" s="13" t="s">
        <v>12</v>
      </c>
      <c r="B4" s="13" t="s">
        <v>14</v>
      </c>
      <c r="C4" s="12">
        <v>45</v>
      </c>
      <c r="D4" s="14">
        <f t="shared" si="0"/>
        <v>0.16981132075471697</v>
      </c>
      <c r="E4" s="12">
        <v>100</v>
      </c>
      <c r="F4" s="16">
        <f t="shared" ref="F4:F10" si="3">C4*E4</f>
        <v>4500</v>
      </c>
      <c r="G4" s="12">
        <v>10</v>
      </c>
      <c r="H4" s="14">
        <f t="shared" si="1"/>
        <v>3.8461538461538464E-2</v>
      </c>
      <c r="I4" s="12">
        <v>100</v>
      </c>
      <c r="J4" s="12">
        <f t="shared" ref="J4:J10" si="4">G4*I4</f>
        <v>1000</v>
      </c>
      <c r="K4" s="37">
        <f t="shared" ref="K4:K10" si="5">J4-F4</f>
        <v>-3500</v>
      </c>
      <c r="L4" s="4"/>
      <c r="M4" s="12">
        <f>$G$11*D4</f>
        <v>44.15094339622641</v>
      </c>
      <c r="N4" s="12">
        <f>M4*E4</f>
        <v>4415.0943396226412</v>
      </c>
      <c r="O4" s="21">
        <f t="shared" ref="O4:O10" si="6">N4-F4</f>
        <v>-84.905660377358799</v>
      </c>
      <c r="P4" s="4"/>
      <c r="Q4" s="12">
        <f t="shared" ref="Q4:Q5" si="7">G4-M4</f>
        <v>-34.15094339622641</v>
      </c>
      <c r="R4" s="21">
        <f t="shared" ref="R4:R5" si="8">Q4*E4</f>
        <v>-3415.0943396226412</v>
      </c>
      <c r="S4" s="4"/>
      <c r="T4" s="21">
        <f t="shared" si="2"/>
        <v>0</v>
      </c>
    </row>
    <row r="5" spans="1:20" s="2" customFormat="1" ht="15" customHeight="1" x14ac:dyDescent="0.25">
      <c r="A5" s="13" t="s">
        <v>13</v>
      </c>
      <c r="B5" s="13" t="s">
        <v>14</v>
      </c>
      <c r="C5" s="12">
        <v>75</v>
      </c>
      <c r="D5" s="14">
        <f t="shared" si="0"/>
        <v>0.28301886792452829</v>
      </c>
      <c r="E5" s="12">
        <v>80</v>
      </c>
      <c r="F5" s="16">
        <f t="shared" si="3"/>
        <v>6000</v>
      </c>
      <c r="G5" s="12">
        <v>75</v>
      </c>
      <c r="H5" s="14">
        <f t="shared" si="1"/>
        <v>0.28846153846153844</v>
      </c>
      <c r="I5" s="12">
        <v>90</v>
      </c>
      <c r="J5" s="12">
        <f t="shared" si="4"/>
        <v>6750</v>
      </c>
      <c r="K5" s="37">
        <f t="shared" si="5"/>
        <v>750</v>
      </c>
      <c r="L5" s="4"/>
      <c r="M5" s="12">
        <f>$G$11*D5</f>
        <v>73.584905660377359</v>
      </c>
      <c r="N5" s="12">
        <f>M5*E5</f>
        <v>5886.7924528301883</v>
      </c>
      <c r="O5" s="21">
        <f t="shared" si="6"/>
        <v>-113.20754716981173</v>
      </c>
      <c r="P5" s="4"/>
      <c r="Q5" s="12">
        <f t="shared" si="7"/>
        <v>1.415094339622641</v>
      </c>
      <c r="R5" s="21">
        <f t="shared" si="8"/>
        <v>113.20754716981128</v>
      </c>
      <c r="S5" s="4"/>
      <c r="T5" s="21">
        <f>(I5-E5)*G5</f>
        <v>750</v>
      </c>
    </row>
    <row r="6" spans="1:20" s="2" customFormat="1" ht="15" customHeight="1" x14ac:dyDescent="0.25">
      <c r="A6" s="13" t="s">
        <v>16</v>
      </c>
      <c r="B6" s="13" t="s">
        <v>15</v>
      </c>
      <c r="C6" s="12">
        <v>15</v>
      </c>
      <c r="D6" s="14">
        <f t="shared" si="0"/>
        <v>5.6603773584905662E-2</v>
      </c>
      <c r="E6" s="12">
        <v>50</v>
      </c>
      <c r="F6" s="16">
        <f t="shared" si="3"/>
        <v>750</v>
      </c>
      <c r="G6" s="12">
        <v>15</v>
      </c>
      <c r="H6" s="14">
        <f t="shared" si="1"/>
        <v>5.7692307692307696E-2</v>
      </c>
      <c r="I6" s="12">
        <v>50</v>
      </c>
      <c r="J6" s="12">
        <f t="shared" si="4"/>
        <v>750</v>
      </c>
      <c r="K6" s="37">
        <f t="shared" si="5"/>
        <v>0</v>
      </c>
      <c r="L6" s="4"/>
      <c r="M6" s="12">
        <f t="shared" ref="M6:M10" si="9">$G$11*D6</f>
        <v>14.716981132075473</v>
      </c>
      <c r="N6" s="12">
        <f t="shared" ref="N6:N10" si="10">M6*E6</f>
        <v>735.84905660377365</v>
      </c>
      <c r="O6" s="21">
        <f t="shared" si="6"/>
        <v>-14.150943396226353</v>
      </c>
      <c r="P6" s="4"/>
      <c r="Q6" s="12">
        <f t="shared" ref="Q6:Q10" si="11">G6-M6</f>
        <v>0.28301886792452713</v>
      </c>
      <c r="R6" s="21">
        <f t="shared" ref="R6:R10" si="12">Q6*E6</f>
        <v>14.150943396226356</v>
      </c>
      <c r="S6" s="4"/>
      <c r="T6" s="21">
        <f t="shared" ref="T6:T10" si="13">(I6-E6)*G6</f>
        <v>0</v>
      </c>
    </row>
    <row r="7" spans="1:20" s="2" customFormat="1" ht="15" customHeight="1" x14ac:dyDescent="0.25">
      <c r="A7" s="13" t="s">
        <v>17</v>
      </c>
      <c r="B7" s="13" t="s">
        <v>15</v>
      </c>
      <c r="C7" s="12">
        <v>10</v>
      </c>
      <c r="D7" s="14">
        <f t="shared" si="0"/>
        <v>3.7735849056603772E-2</v>
      </c>
      <c r="E7" s="12">
        <v>60</v>
      </c>
      <c r="F7" s="16">
        <f t="shared" si="3"/>
        <v>600</v>
      </c>
      <c r="G7" s="12">
        <v>15</v>
      </c>
      <c r="H7" s="14">
        <f t="shared" si="1"/>
        <v>5.7692307692307696E-2</v>
      </c>
      <c r="I7" s="12">
        <v>65</v>
      </c>
      <c r="J7" s="12">
        <f t="shared" si="4"/>
        <v>975</v>
      </c>
      <c r="K7" s="37">
        <f t="shared" si="5"/>
        <v>375</v>
      </c>
      <c r="L7" s="4"/>
      <c r="M7" s="12">
        <f t="shared" si="9"/>
        <v>9.8113207547169807</v>
      </c>
      <c r="N7" s="12">
        <f t="shared" si="10"/>
        <v>588.67924528301887</v>
      </c>
      <c r="O7" s="21">
        <f t="shared" si="6"/>
        <v>-11.320754716981128</v>
      </c>
      <c r="P7" s="4"/>
      <c r="Q7" s="12">
        <f t="shared" si="11"/>
        <v>5.1886792452830193</v>
      </c>
      <c r="R7" s="21">
        <f t="shared" si="12"/>
        <v>311.32075471698113</v>
      </c>
      <c r="S7" s="4"/>
      <c r="T7" s="21">
        <f t="shared" si="13"/>
        <v>75</v>
      </c>
    </row>
    <row r="8" spans="1:20" s="2" customFormat="1" ht="15" customHeight="1" x14ac:dyDescent="0.25">
      <c r="A8" s="13" t="s">
        <v>18</v>
      </c>
      <c r="B8" s="13" t="s">
        <v>15</v>
      </c>
      <c r="C8" s="12">
        <v>20</v>
      </c>
      <c r="D8" s="14">
        <f t="shared" si="0"/>
        <v>7.5471698113207544E-2</v>
      </c>
      <c r="E8" s="12">
        <v>70</v>
      </c>
      <c r="F8" s="16">
        <f t="shared" si="3"/>
        <v>1400</v>
      </c>
      <c r="G8" s="12">
        <v>25</v>
      </c>
      <c r="H8" s="14">
        <f t="shared" si="1"/>
        <v>9.6153846153846159E-2</v>
      </c>
      <c r="I8" s="12">
        <v>65</v>
      </c>
      <c r="J8" s="12">
        <f t="shared" si="4"/>
        <v>1625</v>
      </c>
      <c r="K8" s="37">
        <f t="shared" si="5"/>
        <v>225</v>
      </c>
      <c r="L8" s="4"/>
      <c r="M8" s="12">
        <f t="shared" si="9"/>
        <v>19.622641509433961</v>
      </c>
      <c r="N8" s="12">
        <f t="shared" si="10"/>
        <v>1373.5849056603772</v>
      </c>
      <c r="O8" s="21">
        <f t="shared" si="6"/>
        <v>-26.415094339622783</v>
      </c>
      <c r="P8" s="4"/>
      <c r="Q8" s="12">
        <f t="shared" si="11"/>
        <v>5.3773584905660385</v>
      </c>
      <c r="R8" s="21">
        <f t="shared" si="12"/>
        <v>376.41509433962267</v>
      </c>
      <c r="S8" s="4"/>
      <c r="T8" s="21">
        <f t="shared" si="13"/>
        <v>-125</v>
      </c>
    </row>
    <row r="9" spans="1:20" s="2" customFormat="1" ht="15" customHeight="1" x14ac:dyDescent="0.25">
      <c r="A9" s="13" t="s">
        <v>20</v>
      </c>
      <c r="B9" s="13" t="s">
        <v>19</v>
      </c>
      <c r="C9" s="12">
        <v>30</v>
      </c>
      <c r="D9" s="14">
        <f t="shared" si="0"/>
        <v>0.11320754716981132</v>
      </c>
      <c r="E9" s="12">
        <v>50</v>
      </c>
      <c r="F9" s="16">
        <f t="shared" si="3"/>
        <v>1500</v>
      </c>
      <c r="G9" s="12">
        <v>25</v>
      </c>
      <c r="H9" s="14">
        <f t="shared" si="1"/>
        <v>9.6153846153846159E-2</v>
      </c>
      <c r="I9" s="12">
        <v>45</v>
      </c>
      <c r="J9" s="12">
        <f t="shared" si="4"/>
        <v>1125</v>
      </c>
      <c r="K9" s="37">
        <f t="shared" si="5"/>
        <v>-375</v>
      </c>
      <c r="L9" s="4"/>
      <c r="M9" s="12">
        <f t="shared" si="9"/>
        <v>29.433962264150946</v>
      </c>
      <c r="N9" s="12">
        <f t="shared" si="10"/>
        <v>1471.6981132075473</v>
      </c>
      <c r="O9" s="21">
        <f t="shared" si="6"/>
        <v>-28.301886792452706</v>
      </c>
      <c r="P9" s="4"/>
      <c r="Q9" s="12">
        <f t="shared" si="11"/>
        <v>-4.4339622641509457</v>
      </c>
      <c r="R9" s="21">
        <f t="shared" si="12"/>
        <v>-221.69811320754729</v>
      </c>
      <c r="S9" s="4"/>
      <c r="T9" s="21">
        <f t="shared" si="13"/>
        <v>-125</v>
      </c>
    </row>
    <row r="10" spans="1:20" s="2" customFormat="1" ht="15" customHeight="1" thickBot="1" x14ac:dyDescent="0.3">
      <c r="A10" s="23" t="s">
        <v>21</v>
      </c>
      <c r="B10" s="23" t="s">
        <v>19</v>
      </c>
      <c r="C10" s="24">
        <v>40</v>
      </c>
      <c r="D10" s="25">
        <f t="shared" si="0"/>
        <v>0.15094339622641509</v>
      </c>
      <c r="E10" s="24">
        <v>100</v>
      </c>
      <c r="F10" s="24">
        <f t="shared" si="3"/>
        <v>4000</v>
      </c>
      <c r="G10" s="24">
        <v>55</v>
      </c>
      <c r="H10" s="25">
        <f t="shared" si="1"/>
        <v>0.21153846153846154</v>
      </c>
      <c r="I10" s="24">
        <v>85</v>
      </c>
      <c r="J10" s="24">
        <f t="shared" si="4"/>
        <v>4675</v>
      </c>
      <c r="K10" s="38">
        <f t="shared" si="5"/>
        <v>675</v>
      </c>
      <c r="L10" s="4"/>
      <c r="M10" s="24">
        <f t="shared" si="9"/>
        <v>39.245283018867923</v>
      </c>
      <c r="N10" s="24">
        <f t="shared" si="10"/>
        <v>3924.5283018867922</v>
      </c>
      <c r="O10" s="26">
        <f t="shared" si="6"/>
        <v>-75.471698113207822</v>
      </c>
      <c r="P10" s="4"/>
      <c r="Q10" s="24">
        <f t="shared" si="11"/>
        <v>15.754716981132077</v>
      </c>
      <c r="R10" s="26">
        <f t="shared" si="12"/>
        <v>1575.4716981132078</v>
      </c>
      <c r="S10" s="4"/>
      <c r="T10" s="26">
        <f t="shared" si="13"/>
        <v>-825</v>
      </c>
    </row>
    <row r="11" spans="1:20" s="2" customFormat="1" ht="15" customHeight="1" thickTop="1" x14ac:dyDescent="0.25">
      <c r="B11" s="2" t="s">
        <v>22</v>
      </c>
      <c r="C11" s="2">
        <f>SUM(C3:C10)</f>
        <v>265</v>
      </c>
      <c r="D11" s="32">
        <f>SUM(D3:D10)</f>
        <v>0.99999999999999989</v>
      </c>
      <c r="F11" s="17">
        <f>SUM(F3:F10)</f>
        <v>24750</v>
      </c>
      <c r="G11" s="2">
        <f>SUM(G3:G10)</f>
        <v>260</v>
      </c>
      <c r="H11" s="32">
        <f>SUM(H3:H10)</f>
        <v>1</v>
      </c>
      <c r="J11" s="4">
        <f>SUM(J3:J10)</f>
        <v>24900</v>
      </c>
      <c r="K11" s="40">
        <f>SUM(K3:K10)</f>
        <v>150</v>
      </c>
      <c r="M11" s="2">
        <f>SUM(M3:M10)</f>
        <v>260</v>
      </c>
      <c r="N11" s="4">
        <f>SUM(N3:N10)</f>
        <v>24283.018867924529</v>
      </c>
      <c r="O11" s="31">
        <f>SUM(O3:O10)</f>
        <v>-466.98113207547215</v>
      </c>
      <c r="P11" s="4"/>
      <c r="Q11" s="4">
        <f>SUM(Q3:Q10)</f>
        <v>0</v>
      </c>
      <c r="R11" s="31">
        <f>SUM(R3:R10)</f>
        <v>866.98113207547169</v>
      </c>
      <c r="S11" s="4"/>
      <c r="T11" s="31">
        <f>SUM(T3:T10)</f>
        <v>-250</v>
      </c>
    </row>
    <row r="12" spans="1:20" s="1" customFormat="1" x14ac:dyDescent="0.3"/>
    <row r="13" spans="1:20" ht="24.6" customHeight="1" x14ac:dyDescent="0.3">
      <c r="A13" s="45" t="s">
        <v>37</v>
      </c>
      <c r="B13" s="46" t="s">
        <v>35</v>
      </c>
      <c r="C13" s="46" t="s">
        <v>9</v>
      </c>
      <c r="D13" s="46" t="s">
        <v>10</v>
      </c>
      <c r="E13" s="46" t="s">
        <v>2</v>
      </c>
      <c r="F13" s="46" t="s">
        <v>36</v>
      </c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0" x14ac:dyDescent="0.3">
      <c r="A14" s="41" t="s">
        <v>14</v>
      </c>
      <c r="B14" s="12">
        <f>SUMIF($B$2:$B$11,$A14,$F$2:$F$11)</f>
        <v>16500</v>
      </c>
      <c r="C14" s="12">
        <f>SUMIF($B$2:$B$11,$A14,$O$2:$O$11)</f>
        <v>-311.32075471698136</v>
      </c>
      <c r="D14" s="12">
        <f>SUMIF($B$2:$B$11,$A14,$R$2:$R$11)</f>
        <v>-1188.6792452830191</v>
      </c>
      <c r="E14" s="12">
        <f>SUMIF($B$2:$B$11,$A14,$T$2:$T$11)</f>
        <v>750</v>
      </c>
      <c r="F14" s="12">
        <f>SUMIF($B$2:$B$11,$A14,$J$2:$J$11)</f>
        <v>15750</v>
      </c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20" x14ac:dyDescent="0.3">
      <c r="A15" s="41" t="s">
        <v>15</v>
      </c>
      <c r="B15" s="12">
        <f>SUMIF($B$2:$B$11,$A15,$F$2:$F$11)</f>
        <v>2750</v>
      </c>
      <c r="C15" s="12">
        <f>SUMIF($B$2:$B$11,$A15,$O$2:$O$11)</f>
        <v>-51.886792452830264</v>
      </c>
      <c r="D15" s="12">
        <f>SUMIF($B$2:$B$11,$A15,$R$2:$R$11)</f>
        <v>701.88679245283015</v>
      </c>
      <c r="E15" s="12">
        <f>SUMIF($B$2:$B$11,$A15,$T$2:$T$11)</f>
        <v>-50</v>
      </c>
      <c r="F15" s="12">
        <f>SUMIF($B$2:$B$11,$A15,$J$2:$J$11)</f>
        <v>3350</v>
      </c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20" x14ac:dyDescent="0.3">
      <c r="A16" s="41" t="s">
        <v>19</v>
      </c>
      <c r="B16" s="12">
        <f>SUMIF($B$2:$B$11,$A16,$F$2:$F$11)</f>
        <v>5500</v>
      </c>
      <c r="C16" s="12">
        <f>SUMIF($B$2:$B$11,$A16,$O$2:$O$11)</f>
        <v>-103.77358490566053</v>
      </c>
      <c r="D16" s="12">
        <f>SUMIF($B$2:$B$11,$A16,$R$2:$R$11)</f>
        <v>1353.7735849056605</v>
      </c>
      <c r="E16" s="12">
        <f>SUMIF($B$2:$B$11,$A16,$T$2:$T$11)</f>
        <v>-950</v>
      </c>
      <c r="F16" s="12">
        <f>SUMIF($B$2:$B$11,$A16,$J$2:$J$11)</f>
        <v>5800</v>
      </c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">
      <c r="A17" s="44" t="s">
        <v>22</v>
      </c>
      <c r="B17" s="12">
        <f>SUMIF($B$2:$B$11,$A17,$F$2:$F$11)</f>
        <v>24750</v>
      </c>
      <c r="C17" s="12">
        <f>SUMIF($B$2:$B$11,$A17,$O$2:$O$11)</f>
        <v>-466.98113207547215</v>
      </c>
      <c r="D17" s="12">
        <f>SUMIF($B$2:$B$11,$A17,$R$2:$R$11)</f>
        <v>866.98113207547169</v>
      </c>
      <c r="E17" s="12">
        <f>SUMIF($B$2:$B$11,$A17,$T$2:$T$11)</f>
        <v>-250</v>
      </c>
      <c r="F17" s="12">
        <f>SUMIF($B$2:$B$11,$A17,$J$2:$J$11)</f>
        <v>24900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">
      <c r="A18" s="43"/>
      <c r="B18" s="4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</sheetData>
  <mergeCells count="4">
    <mergeCell ref="C1:F1"/>
    <mergeCell ref="G1:J1"/>
    <mergeCell ref="M1:O1"/>
    <mergeCell ref="Q1:R1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Bridge (only 3 ref)</vt:lpstr>
      <vt:lpstr>Bridge (with prod family)</vt:lpstr>
    </vt:vector>
  </TitlesOfParts>
  <Company>Gestamp Polska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Raúl García Arjona</dc:creator>
  <cp:lastModifiedBy>José Raúl García Arjona</cp:lastModifiedBy>
  <dcterms:created xsi:type="dcterms:W3CDTF">2019-11-06T14:13:09Z</dcterms:created>
  <dcterms:modified xsi:type="dcterms:W3CDTF">2019-11-15T14:59:33Z</dcterms:modified>
</cp:coreProperties>
</file>